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<sst xmlns="http://schemas.openxmlformats.org/spreadsheetml/2006/main" count="67" uniqueCount="26">
  <si>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Per Hour:</t>
  </si>
  <si>
    <t>Participant:</t>
  </si>
  <si>
    <t>Half Day</t>
  </si>
  <si>
    <t>Full Day</t>
  </si>
  <si>
    <t>Full</t>
  </si>
  <si>
    <t>=</t>
  </si>
  <si>
    <t>Half</t>
  </si>
  <si>
    <t>Software Training Calculator</t>
  </si>
  <si>
    <t>Disc %</t>
  </si>
  <si>
    <t>Enter your own!</t>
  </si>
  <si>
    <t>Need?</t>
  </si>
  <si>
    <t>Full or</t>
  </si>
  <si>
    <t># of</t>
  </si>
  <si>
    <t>Participants</t>
  </si>
  <si>
    <t>Hour</t>
  </si>
  <si>
    <t>Charge</t>
  </si>
  <si>
    <t>Participant</t>
  </si>
  <si>
    <t>$</t>
  </si>
  <si>
    <t>Total</t>
  </si>
  <si>
    <t>Cost Per</t>
  </si>
  <si>
    <t>Y</t>
  </si>
  <si>
    <t>----- Manuals -----</t>
  </si>
  <si>
    <t>N</t>
  </si>
  <si>
    <t>----- Manuals* -----</t>
  </si>
  <si>
    <t xml:space="preserve">  (SWAT always tries to get the best price for training materials on-line.)</t>
  </si>
  <si>
    <t>* Manual price is an estimate only.  Manuals will be charged at current market price.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</si>
</sst>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14"/>
      <name val="Arial"/>
      <family val="2"/>
    </font>
    <font>
      <sz val="9"/>
      <color indexed="22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/>
    </xf>
    <xf numFmtId="44" fontId="6" fillId="2" borderId="0" xfId="17" applyFont="1" applyFill="1" applyAlignment="1">
      <alignment/>
    </xf>
    <xf numFmtId="0" fontId="6" fillId="2" borderId="1" xfId="0" applyFont="1" applyFill="1" applyBorder="1" applyAlignment="1">
      <alignment horizontal="center"/>
    </xf>
    <xf numFmtId="41" fontId="6" fillId="2" borderId="1" xfId="15" applyNumberFormat="1" applyFont="1" applyFill="1" applyBorder="1" applyAlignment="1">
      <alignment/>
    </xf>
    <xf numFmtId="41" fontId="6" fillId="2" borderId="0" xfId="15" applyNumberFormat="1" applyFont="1" applyFill="1" applyAlignment="1" quotePrefix="1">
      <alignment/>
    </xf>
    <xf numFmtId="9" fontId="6" fillId="2" borderId="1" xfId="21" applyFont="1" applyFill="1" applyBorder="1" applyAlignment="1">
      <alignment horizontal="center"/>
    </xf>
    <xf numFmtId="165" fontId="6" fillId="2" borderId="1" xfId="17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1" fontId="6" fillId="2" borderId="2" xfId="15" applyNumberFormat="1" applyFont="1" applyFill="1" applyBorder="1" applyAlignment="1">
      <alignment/>
    </xf>
    <xf numFmtId="41" fontId="6" fillId="2" borderId="0" xfId="15" applyNumberFormat="1" applyFont="1" applyFill="1" applyAlignment="1">
      <alignment/>
    </xf>
    <xf numFmtId="165" fontId="6" fillId="2" borderId="0" xfId="17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4" borderId="1" xfId="0" applyFont="1" applyFill="1" applyBorder="1" applyAlignment="1" applyProtection="1">
      <alignment horizontal="center"/>
      <protection locked="0"/>
    </xf>
    <xf numFmtId="41" fontId="6" fillId="5" borderId="1" xfId="15" applyNumberFormat="1" applyFont="1" applyFill="1" applyBorder="1" applyAlignment="1">
      <alignment/>
    </xf>
    <xf numFmtId="9" fontId="6" fillId="5" borderId="1" xfId="21" applyFont="1" applyFill="1" applyBorder="1" applyAlignment="1">
      <alignment horizontal="center"/>
    </xf>
    <xf numFmtId="165" fontId="6" fillId="5" borderId="3" xfId="17" applyNumberFormat="1" applyFont="1" applyFill="1" applyBorder="1" applyAlignment="1">
      <alignment/>
    </xf>
    <xf numFmtId="165" fontId="6" fillId="5" borderId="4" xfId="17" applyNumberFormat="1" applyFont="1" applyFill="1" applyBorder="1" applyAlignment="1">
      <alignment/>
    </xf>
    <xf numFmtId="0" fontId="8" fillId="2" borderId="0" xfId="0" applyFont="1" applyFill="1" applyAlignment="1">
      <alignment/>
    </xf>
    <xf numFmtId="41" fontId="7" fillId="2" borderId="0" xfId="15" applyNumberFormat="1" applyFont="1" applyFill="1" applyAlignment="1" quotePrefix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1" fontId="7" fillId="2" borderId="0" xfId="15" applyNumberFormat="1" applyFont="1" applyFill="1" applyAlignment="1">
      <alignment horizontal="center"/>
    </xf>
    <xf numFmtId="41" fontId="7" fillId="2" borderId="0" xfId="15" applyNumberFormat="1" applyFont="1" applyFill="1" applyAlignment="1">
      <alignment horizontal="center" wrapText="1"/>
    </xf>
    <xf numFmtId="165" fontId="7" fillId="2" borderId="0" xfId="17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41" fontId="6" fillId="2" borderId="1" xfId="15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41" fontId="6" fillId="4" borderId="1" xfId="15" applyNumberFormat="1" applyFont="1" applyFill="1" applyBorder="1" applyAlignment="1" applyProtection="1">
      <alignment horizontal="center"/>
      <protection locked="0"/>
    </xf>
    <xf numFmtId="41" fontId="7" fillId="2" borderId="0" xfId="15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17</xdr:col>
      <xdr:colOff>0</xdr:colOff>
      <xdr:row>2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6896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</xdr:row>
      <xdr:rowOff>123825</xdr:rowOff>
    </xdr:from>
    <xdr:to>
      <xdr:col>14</xdr:col>
      <xdr:colOff>95250</xdr:colOff>
      <xdr:row>2</xdr:row>
      <xdr:rowOff>390525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00" y="285750"/>
          <a:ext cx="3333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Software Automation Technologies
of Madison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R25"/>
  <sheetViews>
    <sheetView showGridLines="0" showRowColHeaders="0" tabSelected="1" showOutlineSymbols="0" workbookViewId="0" topLeftCell="A1">
      <selection activeCell="F20" sqref="F20"/>
    </sheetView>
  </sheetViews>
  <sheetFormatPr defaultColWidth="9.140625" defaultRowHeight="12.75"/>
  <cols>
    <col min="1" max="1" width="9.00390625" style="0" customWidth="1"/>
    <col min="2" max="2" width="1.7109375" style="0" customWidth="1"/>
    <col min="5" max="5" width="2.28125" style="0" customWidth="1"/>
    <col min="6" max="6" width="7.57421875" style="0" bestFit="1" customWidth="1"/>
    <col min="7" max="7" width="10.8515625" style="0" bestFit="1" customWidth="1"/>
    <col min="8" max="8" width="0.9921875" style="0" customWidth="1"/>
    <col min="9" max="9" width="6.8515625" style="0" bestFit="1" customWidth="1"/>
    <col min="10" max="10" width="9.8515625" style="0" bestFit="1" customWidth="1"/>
    <col min="11" max="11" width="6.140625" style="0" bestFit="1" customWidth="1"/>
    <col min="12" max="12" width="8.28125" style="0" bestFit="1" customWidth="1"/>
    <col min="13" max="13" width="3.28125" style="0" bestFit="1" customWidth="1"/>
    <col min="14" max="14" width="6.28125" style="0" bestFit="1" customWidth="1"/>
    <col min="15" max="15" width="7.57421875" style="0" bestFit="1" customWidth="1"/>
    <col min="16" max="16" width="9.8515625" style="0" bestFit="1" customWidth="1"/>
    <col min="17" max="17" width="3.57421875" style="0" customWidth="1"/>
    <col min="18" max="18" width="1.28515625" style="0" customWidth="1"/>
  </cols>
  <sheetData>
    <row r="2" ht="12.75" customHeight="1"/>
    <row r="3" spans="2:18" ht="61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2:18" ht="18.75">
      <c r="B4" s="1"/>
      <c r="C4" s="25" t="s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2:18" ht="18.75">
      <c r="B5" s="1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2:18" ht="12.75" customHeight="1">
      <c r="B6" s="1"/>
      <c r="C6" s="1"/>
      <c r="D6" s="1"/>
      <c r="E6" s="1"/>
      <c r="F6" s="27" t="s">
        <v>11</v>
      </c>
      <c r="G6" s="28" t="s">
        <v>12</v>
      </c>
      <c r="H6" s="28"/>
      <c r="I6" s="29" t="s">
        <v>14</v>
      </c>
      <c r="J6" s="30" t="s">
        <v>16</v>
      </c>
      <c r="K6" s="38" t="s">
        <v>21</v>
      </c>
      <c r="L6" s="39"/>
      <c r="M6" s="26"/>
      <c r="N6" s="26"/>
      <c r="O6" s="31" t="s">
        <v>18</v>
      </c>
      <c r="P6" s="32" t="s">
        <v>19</v>
      </c>
      <c r="Q6" s="1"/>
      <c r="R6" s="2"/>
    </row>
    <row r="7" spans="2:18" ht="12.75">
      <c r="B7" s="1"/>
      <c r="C7" s="3"/>
      <c r="D7" s="3"/>
      <c r="E7" s="3"/>
      <c r="F7" s="4" t="s">
        <v>2</v>
      </c>
      <c r="G7" s="4" t="s">
        <v>13</v>
      </c>
      <c r="H7" s="5"/>
      <c r="I7" s="4" t="s">
        <v>15</v>
      </c>
      <c r="J7" s="4" t="s">
        <v>15</v>
      </c>
      <c r="K7" s="4" t="s">
        <v>10</v>
      </c>
      <c r="L7" s="4" t="s">
        <v>17</v>
      </c>
      <c r="M7" s="4"/>
      <c r="N7" s="4" t="s">
        <v>8</v>
      </c>
      <c r="O7" s="4" t="s">
        <v>15</v>
      </c>
      <c r="P7" s="4" t="s">
        <v>16</v>
      </c>
      <c r="Q7" s="3"/>
      <c r="R7" s="2"/>
    </row>
    <row r="8" spans="2:18" ht="12.75">
      <c r="B8" s="1"/>
      <c r="C8" s="3" t="s">
        <v>0</v>
      </c>
      <c r="D8" s="6">
        <v>40</v>
      </c>
      <c r="E8" s="3"/>
      <c r="F8" s="7" t="s">
        <v>6</v>
      </c>
      <c r="G8" s="7">
        <v>5</v>
      </c>
      <c r="H8" s="3"/>
      <c r="I8" s="8">
        <f>IF(F8="Full",8*$D$8,4*$D$8)</f>
        <v>160</v>
      </c>
      <c r="J8" s="8">
        <f>IF(F8="Full",G8*$D$11,G8*$D$10)</f>
        <v>300</v>
      </c>
      <c r="K8" s="33" t="s">
        <v>20</v>
      </c>
      <c r="L8" s="8">
        <f>G8*18</f>
        <v>90</v>
      </c>
      <c r="M8" s="9" t="s">
        <v>5</v>
      </c>
      <c r="N8" s="10">
        <f>VLOOKUP(G8,$C$13:$D$16,2)</f>
        <v>0</v>
      </c>
      <c r="O8" s="11">
        <f>(SUM(I8:L8))*(1-N8)</f>
        <v>550</v>
      </c>
      <c r="P8" s="12">
        <f>O8/G8</f>
        <v>110</v>
      </c>
      <c r="Q8" s="3"/>
      <c r="R8" s="2"/>
    </row>
    <row r="9" spans="2:18" ht="12.75">
      <c r="B9" s="1"/>
      <c r="C9" s="3" t="s">
        <v>1</v>
      </c>
      <c r="D9" s="3"/>
      <c r="E9" s="3"/>
      <c r="F9" s="7" t="s">
        <v>6</v>
      </c>
      <c r="G9" s="7">
        <v>10</v>
      </c>
      <c r="H9" s="3"/>
      <c r="I9" s="8">
        <f>IF(F9="Full",8*$D$8,4*$D$8)</f>
        <v>160</v>
      </c>
      <c r="J9" s="8">
        <f>IF(F9="Full",G9*$D$11,G9*$D$10)</f>
        <v>600</v>
      </c>
      <c r="K9" s="33" t="s">
        <v>20</v>
      </c>
      <c r="L9" s="8">
        <f>G9*18</f>
        <v>180</v>
      </c>
      <c r="M9" s="9" t="s">
        <v>5</v>
      </c>
      <c r="N9" s="10">
        <f>VLOOKUP(G9,$C$13:$D$16,2)</f>
        <v>0.05</v>
      </c>
      <c r="O9" s="11">
        <f>(SUM(I9:L9))*(1-N9)</f>
        <v>893</v>
      </c>
      <c r="P9" s="12">
        <f>O9/G9</f>
        <v>89.3</v>
      </c>
      <c r="Q9" s="3"/>
      <c r="R9" s="2"/>
    </row>
    <row r="10" spans="2:18" ht="12.75">
      <c r="B10" s="1"/>
      <c r="C10" s="3" t="s">
        <v>2</v>
      </c>
      <c r="D10" s="6">
        <v>60</v>
      </c>
      <c r="E10" s="3"/>
      <c r="F10" s="7" t="s">
        <v>6</v>
      </c>
      <c r="G10" s="7">
        <v>15</v>
      </c>
      <c r="H10" s="3"/>
      <c r="I10" s="8">
        <f>IF(F10="Full",8*$D$8,4*$D$8)</f>
        <v>160</v>
      </c>
      <c r="J10" s="8">
        <f>IF(F10="Full",G10*$D$11,G10*$D$10)</f>
        <v>900</v>
      </c>
      <c r="K10" s="33" t="s">
        <v>20</v>
      </c>
      <c r="L10" s="8">
        <f>G10*18</f>
        <v>270</v>
      </c>
      <c r="M10" s="9" t="s">
        <v>5</v>
      </c>
      <c r="N10" s="10">
        <f>VLOOKUP(G10,$C$13:$D$16,2)</f>
        <v>0.1</v>
      </c>
      <c r="O10" s="11">
        <f>(SUM(I10:L10))*(1-N10)</f>
        <v>1197</v>
      </c>
      <c r="P10" s="12">
        <f>O10/G10</f>
        <v>79.8</v>
      </c>
      <c r="Q10" s="3"/>
      <c r="R10" s="2"/>
    </row>
    <row r="11" spans="2:18" ht="12.75">
      <c r="B11" s="1"/>
      <c r="C11" s="3" t="s">
        <v>3</v>
      </c>
      <c r="D11" s="6">
        <v>100</v>
      </c>
      <c r="E11" s="3"/>
      <c r="F11" s="7" t="s">
        <v>6</v>
      </c>
      <c r="G11" s="7">
        <v>20</v>
      </c>
      <c r="H11" s="3"/>
      <c r="I11" s="8">
        <f>IF(F11="Full",8*$D$8,4*$D$8)</f>
        <v>160</v>
      </c>
      <c r="J11" s="8">
        <f>IF(F11="Full",G11*$D$11,G11*$D$10)</f>
        <v>1200</v>
      </c>
      <c r="K11" s="33" t="s">
        <v>20</v>
      </c>
      <c r="L11" s="8">
        <f>G11*18</f>
        <v>360</v>
      </c>
      <c r="M11" s="9" t="s">
        <v>5</v>
      </c>
      <c r="N11" s="10">
        <f>VLOOKUP(G11,$C$13:$D$16,2)</f>
        <v>0.15</v>
      </c>
      <c r="O11" s="11">
        <f>(SUM(I11:L11))*(1-N11)</f>
        <v>1462</v>
      </c>
      <c r="P11" s="12">
        <f>O11/G11</f>
        <v>73.1</v>
      </c>
      <c r="Q11" s="3"/>
      <c r="R11" s="2"/>
    </row>
    <row r="12" spans="2:18" ht="12.75">
      <c r="B12" s="1"/>
      <c r="C12" s="3"/>
      <c r="D12" s="3"/>
      <c r="E12" s="3"/>
      <c r="F12" s="13"/>
      <c r="G12" s="13"/>
      <c r="H12" s="14"/>
      <c r="I12" s="13"/>
      <c r="J12" s="13"/>
      <c r="K12" s="34"/>
      <c r="L12" s="15"/>
      <c r="M12" s="14"/>
      <c r="N12" s="14"/>
      <c r="O12" s="13"/>
      <c r="P12" s="13"/>
      <c r="Q12" s="3"/>
      <c r="R12" s="2"/>
    </row>
    <row r="13" spans="2:18" ht="12.75">
      <c r="B13" s="1"/>
      <c r="C13" s="35">
        <v>0</v>
      </c>
      <c r="D13" s="36">
        <v>0</v>
      </c>
      <c r="E13" s="3"/>
      <c r="F13" s="7" t="s">
        <v>4</v>
      </c>
      <c r="G13" s="7">
        <v>5</v>
      </c>
      <c r="H13" s="3"/>
      <c r="I13" s="8">
        <f>IF(F13="Full",8*$D$8,4*$D$8)</f>
        <v>320</v>
      </c>
      <c r="J13" s="8">
        <f>IF(F13="Full",G13*$D$11,G13*$D$10)</f>
        <v>500</v>
      </c>
      <c r="K13" s="33" t="s">
        <v>20</v>
      </c>
      <c r="L13" s="8">
        <f>G13*18</f>
        <v>90</v>
      </c>
      <c r="M13" s="9" t="s">
        <v>5</v>
      </c>
      <c r="N13" s="10">
        <f>VLOOKUP(G13,$C$13:$D$16,2)</f>
        <v>0</v>
      </c>
      <c r="O13" s="11">
        <f>(SUM(I13:L13))*(1-N13)</f>
        <v>910</v>
      </c>
      <c r="P13" s="12">
        <f>O13/G13</f>
        <v>182</v>
      </c>
      <c r="Q13" s="3"/>
      <c r="R13" s="2"/>
    </row>
    <row r="14" spans="2:18" ht="12.75">
      <c r="B14" s="1"/>
      <c r="C14" s="35">
        <v>6</v>
      </c>
      <c r="D14" s="36">
        <v>0.05</v>
      </c>
      <c r="E14" s="3"/>
      <c r="F14" s="7" t="s">
        <v>4</v>
      </c>
      <c r="G14" s="7">
        <v>10</v>
      </c>
      <c r="H14" s="3"/>
      <c r="I14" s="8">
        <f>IF(F14="Full",8*$D$8,4*$D$8)</f>
        <v>320</v>
      </c>
      <c r="J14" s="8">
        <f>IF(F14="Full",G14*$D$11,G14*$D$10)</f>
        <v>1000</v>
      </c>
      <c r="K14" s="33" t="s">
        <v>20</v>
      </c>
      <c r="L14" s="8">
        <f>G14*18</f>
        <v>180</v>
      </c>
      <c r="M14" s="9" t="s">
        <v>5</v>
      </c>
      <c r="N14" s="10">
        <f>VLOOKUP(G14,$C$13:$D$16,2)</f>
        <v>0.05</v>
      </c>
      <c r="O14" s="11">
        <f>(SUM(I14:L14))*(1-N14)</f>
        <v>1425</v>
      </c>
      <c r="P14" s="12">
        <f>O14/G14</f>
        <v>142.5</v>
      </c>
      <c r="Q14" s="3"/>
      <c r="R14" s="2"/>
    </row>
    <row r="15" spans="2:18" ht="12.75">
      <c r="B15" s="1"/>
      <c r="C15" s="35">
        <v>11</v>
      </c>
      <c r="D15" s="36">
        <v>0.1</v>
      </c>
      <c r="E15" s="3"/>
      <c r="F15" s="7" t="s">
        <v>4</v>
      </c>
      <c r="G15" s="7">
        <v>15</v>
      </c>
      <c r="H15" s="3"/>
      <c r="I15" s="8">
        <f>IF(F15="Full",8*$D$8,4*$D$8)</f>
        <v>320</v>
      </c>
      <c r="J15" s="8">
        <f>IF(F15="Full",G15*$D$11,G15*$D$10)</f>
        <v>1500</v>
      </c>
      <c r="K15" s="33" t="s">
        <v>20</v>
      </c>
      <c r="L15" s="8">
        <f>G15*18</f>
        <v>270</v>
      </c>
      <c r="M15" s="9" t="s">
        <v>5</v>
      </c>
      <c r="N15" s="10">
        <f>VLOOKUP(G15,$C$13:$D$16,2)</f>
        <v>0.1</v>
      </c>
      <c r="O15" s="11">
        <f>(SUM(I15:L15))*(1-N15)</f>
        <v>1881</v>
      </c>
      <c r="P15" s="12">
        <f>O15/G15</f>
        <v>125.4</v>
      </c>
      <c r="Q15" s="3"/>
      <c r="R15" s="2"/>
    </row>
    <row r="16" spans="2:18" ht="12.75">
      <c r="B16" s="1"/>
      <c r="C16" s="35">
        <v>16</v>
      </c>
      <c r="D16" s="36">
        <v>0.15</v>
      </c>
      <c r="E16" s="3"/>
      <c r="F16" s="7" t="s">
        <v>4</v>
      </c>
      <c r="G16" s="7">
        <v>20</v>
      </c>
      <c r="H16" s="3"/>
      <c r="I16" s="8">
        <f>IF(F16="Full",8*$D$8,4*$D$8)</f>
        <v>320</v>
      </c>
      <c r="J16" s="8">
        <f>IF(F16="Full",G16*$D$11,G16*$D$10)</f>
        <v>2000</v>
      </c>
      <c r="K16" s="33" t="s">
        <v>20</v>
      </c>
      <c r="L16" s="8">
        <f>G16*18</f>
        <v>360</v>
      </c>
      <c r="M16" s="9" t="s">
        <v>5</v>
      </c>
      <c r="N16" s="10">
        <f>VLOOKUP(G16,$C$13:$D$16,2)</f>
        <v>0.15</v>
      </c>
      <c r="O16" s="11">
        <f>(SUM(I16:L16))*(1-N16)</f>
        <v>2278</v>
      </c>
      <c r="P16" s="12">
        <f>O16/G16</f>
        <v>113.9</v>
      </c>
      <c r="Q16" s="3"/>
      <c r="R16" s="2"/>
    </row>
    <row r="17" spans="2:18" ht="12.75">
      <c r="B17" s="1"/>
      <c r="C17" s="3"/>
      <c r="D17" s="3"/>
      <c r="E17" s="3"/>
      <c r="F17" s="3"/>
      <c r="G17" s="3"/>
      <c r="H17" s="3"/>
      <c r="I17" s="16"/>
      <c r="J17" s="16"/>
      <c r="K17" s="16"/>
      <c r="L17" s="16"/>
      <c r="M17" s="9"/>
      <c r="N17" s="9"/>
      <c r="O17" s="17"/>
      <c r="P17" s="18"/>
      <c r="Q17" s="3"/>
      <c r="R17" s="2"/>
    </row>
    <row r="18" spans="2:18" ht="15.75" customHeight="1">
      <c r="B18" s="1"/>
      <c r="C18" s="3"/>
      <c r="D18" s="3"/>
      <c r="E18" s="3"/>
      <c r="F18" s="27" t="s">
        <v>11</v>
      </c>
      <c r="G18" s="28" t="s">
        <v>12</v>
      </c>
      <c r="H18" s="28"/>
      <c r="I18" s="29" t="s">
        <v>14</v>
      </c>
      <c r="J18" s="30" t="s">
        <v>16</v>
      </c>
      <c r="K18" s="38" t="s">
        <v>23</v>
      </c>
      <c r="L18" s="39"/>
      <c r="M18" s="26"/>
      <c r="N18" s="26"/>
      <c r="O18" s="31" t="s">
        <v>18</v>
      </c>
      <c r="P18" s="32" t="s">
        <v>19</v>
      </c>
      <c r="Q18" s="3"/>
      <c r="R18" s="2"/>
    </row>
    <row r="19" spans="2:18" ht="13.5" thickBot="1">
      <c r="B19" s="1"/>
      <c r="C19" s="3"/>
      <c r="D19" s="3"/>
      <c r="E19" s="3"/>
      <c r="F19" s="4" t="s">
        <v>2</v>
      </c>
      <c r="G19" s="4" t="s">
        <v>13</v>
      </c>
      <c r="H19" s="5"/>
      <c r="I19" s="4" t="s">
        <v>15</v>
      </c>
      <c r="J19" s="4" t="s">
        <v>15</v>
      </c>
      <c r="K19" s="4" t="s">
        <v>10</v>
      </c>
      <c r="L19" s="4" t="s">
        <v>17</v>
      </c>
      <c r="M19" s="4"/>
      <c r="N19" s="4" t="s">
        <v>8</v>
      </c>
      <c r="O19" s="4" t="s">
        <v>15</v>
      </c>
      <c r="P19" s="4" t="s">
        <v>16</v>
      </c>
      <c r="Q19" s="3"/>
      <c r="R19" s="2"/>
    </row>
    <row r="20" spans="2:18" ht="13.5" thickBot="1">
      <c r="B20" s="1"/>
      <c r="C20" s="3"/>
      <c r="D20" s="19" t="s">
        <v>9</v>
      </c>
      <c r="E20" s="3"/>
      <c r="F20" s="20" t="s">
        <v>4</v>
      </c>
      <c r="G20" s="20">
        <v>30</v>
      </c>
      <c r="H20" s="3"/>
      <c r="I20" s="21">
        <f>IF(F20="Full",8*$D$8,4*$D$8)</f>
        <v>320</v>
      </c>
      <c r="J20" s="21">
        <f>IF(F20="Full",G20*$D$11,G20*$D$10)</f>
        <v>3000</v>
      </c>
      <c r="K20" s="37" t="s">
        <v>22</v>
      </c>
      <c r="L20" s="21">
        <f>IF(K20="Y",G20*18,0)</f>
        <v>0</v>
      </c>
      <c r="M20" s="9" t="s">
        <v>5</v>
      </c>
      <c r="N20" s="22">
        <f>VLOOKUP(G20,$C$13:$D$16,2)</f>
        <v>0.15</v>
      </c>
      <c r="O20" s="23">
        <f>(SUM(I20:L20))*(1-N20)</f>
        <v>2822</v>
      </c>
      <c r="P20" s="24">
        <f>O20/G20</f>
        <v>94.06666666666666</v>
      </c>
      <c r="Q20" s="3"/>
      <c r="R20" s="2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2:18" ht="12.75">
      <c r="B22" s="1"/>
      <c r="C22" s="1"/>
      <c r="D22" s="1"/>
      <c r="E22" s="1"/>
      <c r="F22" s="1" t="s">
        <v>25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2:18" ht="12.75">
      <c r="B23" s="1"/>
      <c r="C23" s="1"/>
      <c r="D23" s="1"/>
      <c r="E23" s="1"/>
      <c r="F23" s="1" t="s">
        <v>24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2:1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3:18" ht="6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sheet="1" objects="1" scenarios="1" selectLockedCells="1"/>
  <mergeCells count="2">
    <mergeCell ref="K18:L18"/>
    <mergeCell ref="K6:L6"/>
  </mergeCells>
  <dataValidations count="2">
    <dataValidation type="list" showInputMessage="1" showErrorMessage="1" sqref="F20">
      <formula1>"Full,Half"</formula1>
    </dataValidation>
    <dataValidation type="list" allowBlank="1" showInputMessage="1" showErrorMessage="1" sqref="K20">
      <formula1>"Y,N"</formula1>
    </dataValidation>
  </dataValidations>
  <printOptions horizontalCentered="1"/>
  <pageMargins left="0.5" right="0.5" top="0.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Conversions,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Diffenbaugh</dc:creator>
  <cp:keywords/>
  <dc:description/>
  <cp:lastModifiedBy>Neil Diffenbaugh</cp:lastModifiedBy>
  <cp:lastPrinted>2005-09-04T23:03:38Z</cp:lastPrinted>
  <dcterms:created xsi:type="dcterms:W3CDTF">2005-09-04T22:27:44Z</dcterms:created>
  <dcterms:modified xsi:type="dcterms:W3CDTF">2008-03-17T01:27:56Z</dcterms:modified>
  <cp:category/>
  <cp:version/>
  <cp:contentType/>
  <cp:contentStatus/>
</cp:coreProperties>
</file>